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naibu61\Desktop\R3報告\20220118公営企業における経営比較分析表の作成について\"/>
    </mc:Choice>
  </mc:AlternateContent>
  <xr:revisionPtr revIDLastSave="0" documentId="13_ncr:1_{1CB3EA09-D338-43C9-906A-ECF93272C572}" xr6:coauthVersionLast="43" xr6:coauthVersionMax="43" xr10:uidLastSave="{00000000-0000-0000-0000-000000000000}"/>
  <workbookProtection workbookAlgorithmName="SHA-512" workbookHashValue="7krde6XbHt/Jr2ae6H1Xp/z6RJ5k17npJhm8fP4usVYd9TrUodcONcK7yvFu9kkLBYv5f2SVtnW79boUG9h4rA==" workbookSaltValue="06KFxPJg8W/0mU95YhRlkQ==" workbookSpinCount="100000" lockStructure="1"/>
  <bookViews>
    <workbookView xWindow="-120" yWindow="-120" windowWidth="29040" windowHeight="15840" xr2:uid="{00000000-000D-0000-FFFF-FFFF00000000}"/>
  </bookViews>
  <sheets>
    <sheet name="法適用_水道事業" sheetId="4" r:id="rId1"/>
    <sheet name="データ" sheetId="5" state="hidden" r:id="rId2"/>
  </sheet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AL8" i="4" s="1"/>
  <c r="Q6" i="5"/>
  <c r="W10" i="4" s="1"/>
  <c r="P6" i="5"/>
  <c r="P10" i="4" s="1"/>
  <c r="O6" i="5"/>
  <c r="N6" i="5"/>
  <c r="M6" i="5"/>
  <c r="AD8" i="4" s="1"/>
  <c r="L6" i="5"/>
  <c r="K6" i="5"/>
  <c r="J6" i="5"/>
  <c r="I8" i="4" s="1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BB10" i="4"/>
  <c r="AT10" i="4"/>
  <c r="AL10" i="4"/>
  <c r="I10" i="4"/>
  <c r="B10" i="4"/>
  <c r="BB8" i="4"/>
  <c r="AT8" i="4"/>
  <c r="W8" i="4"/>
  <c r="P8" i="4"/>
  <c r="B8" i="4"/>
  <c r="B6" i="4"/>
</calcChain>
</file>

<file path=xl/sharedStrings.xml><?xml version="1.0" encoding="utf-8"?>
<sst xmlns="http://schemas.openxmlformats.org/spreadsheetml/2006/main" count="228" uniqueCount="114">
  <si>
    <t>経営比較分析表（令和2年度決算）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</si>
  <si>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</si>
  <si>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</si>
  <si>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</si>
  <si>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</si>
  <si>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</si>
  <si>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</si>
  <si>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</si>
  <si>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</si>
  <si>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</si>
  <si>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</si>
  <si>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</si>
  <si>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</si>
  <si>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</si>
  <si>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</si>
  <si>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</si>
  <si>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</si>
  <si>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</si>
  <si>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</si>
  <si>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</si>
  <si>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</si>
  <si>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</si>
  <si>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</si>
  <si>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</si>
  <si>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</si>
  <si>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</si>
  <si>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</si>
  <si>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</si>
  <si>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</si>
  <si>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</si>
  <si>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</si>
  <si>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</si>
  <si>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</si>
  <si>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</si>
  <si>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</si>
  <si>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</si>
  <si>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</si>
  <si>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</si>
  <si>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</si>
  <si>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</si>
  <si>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</si>
  <si>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</si>
  <si>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</si>
  <si>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</si>
  <si>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</si>
  <si>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</si>
  <si>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</si>
  <si>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</si>
  <si>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</si>
  <si>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</si>
  <si>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</si>
  <si>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</si>
  <si>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</si>
  <si>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</si>
  <si>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</si>
  <si>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</si>
  <si>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</si>
  <si>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</si>
  <si>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</si>
  <si>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</si>
  <si>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</si>
  <si>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</si>
  <si>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</si>
  <si>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</si>
  <si>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</si>
  <si>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</si>
  <si>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</si>
  <si>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</si>
  <si>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</si>
  <si>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</si>
  <si>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</si>
  <si>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</si>
  <si>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</si>
  <si>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</si>
  <si>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</si>
  <si>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</si>
  <si>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</si>
  <si>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</si>
  <si>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</si>
  <si>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</si>
  <si>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</si>
  <si>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</si>
  <si>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</si>
  <si>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</si>
  <si>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</si>
  <si>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</si>
  <si>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</si>
  <si>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</si>
  <si>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</si>
  <si>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</si>
  <si>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</si>
  <si>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</si>
  <si>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</si>
  <si>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秋田県　井川町</t>
  </si>
  <si>
    <t>法適用</t>
  </si>
  <si>
    <t>水道事業</t>
  </si>
  <si>
    <t>末端給水事業</t>
  </si>
  <si>
    <t>A8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</si>
  <si>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</si>
  <si>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</si>
  <si>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</si>
  <si>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</si>
  <si>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</si>
  <si>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</si>
  <si>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</si>
  <si>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</si>
  <si>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</si>
  <si>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</si>
  <si>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</si>
  <si>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</si>
  <si>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</si>
  <si>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管路経過率は平均値より低くなっている。管路の更新は緊急性は低いが、今後増加が見込まれるため、財源確保や経営に与える影響を検討し、計画的に更新していく必要がある。</t>
    <rPh sb="0" eb="2">
      <t>カンロ</t>
    </rPh>
    <rPh sb="2" eb="4">
      <t>ケイカ</t>
    </rPh>
    <rPh sb="4" eb="5">
      <t>リツ</t>
    </rPh>
    <rPh sb="6" eb="9">
      <t>ヘイキンチ</t>
    </rPh>
    <rPh sb="11" eb="12">
      <t>ヒク</t>
    </rPh>
    <rPh sb="19" eb="21">
      <t>カンロ</t>
    </rPh>
    <rPh sb="22" eb="24">
      <t>コウシン</t>
    </rPh>
    <rPh sb="25" eb="28">
      <t>キンキュウセイ</t>
    </rPh>
    <rPh sb="29" eb="30">
      <t>ヒク</t>
    </rPh>
    <rPh sb="33" eb="35">
      <t>コンゴ</t>
    </rPh>
    <rPh sb="35" eb="37">
      <t>ゾウカ</t>
    </rPh>
    <rPh sb="38" eb="40">
      <t>ミコ</t>
    </rPh>
    <rPh sb="46" eb="48">
      <t>ザイゲン</t>
    </rPh>
    <rPh sb="48" eb="50">
      <t>カクホ</t>
    </rPh>
    <rPh sb="51" eb="53">
      <t>ケイエイ</t>
    </rPh>
    <rPh sb="54" eb="55">
      <t>アタ</t>
    </rPh>
    <rPh sb="57" eb="59">
      <t>エイキョウ</t>
    </rPh>
    <rPh sb="60" eb="62">
      <t>ケントウ</t>
    </rPh>
    <rPh sb="64" eb="66">
      <t>ケイカク</t>
    </rPh>
    <rPh sb="66" eb="67">
      <t>テキ</t>
    </rPh>
    <rPh sb="68" eb="70">
      <t>コウシン</t>
    </rPh>
    <rPh sb="74" eb="76">
      <t>ヒツヨウ</t>
    </rPh>
    <phoneticPr fontId="4"/>
  </si>
  <si>
    <t>経営の健全性については確保されているが、今後、人口減少による料金収入の減少が予想される。また、施設や管路の更新の際の財源確保や、経営に与える影響を分析し、計画的な更新に努める必要がある。</t>
    <rPh sb="0" eb="2">
      <t>ケイエイ</t>
    </rPh>
    <rPh sb="3" eb="6">
      <t>ケンゼンセイ</t>
    </rPh>
    <rPh sb="11" eb="13">
      <t>カクホ</t>
    </rPh>
    <rPh sb="20" eb="22">
      <t>コンゴ</t>
    </rPh>
    <rPh sb="23" eb="25">
      <t>ジンコウ</t>
    </rPh>
    <rPh sb="25" eb="27">
      <t>ゲンショウ</t>
    </rPh>
    <rPh sb="30" eb="32">
      <t>リョウキン</t>
    </rPh>
    <rPh sb="32" eb="34">
      <t>シュウニュウ</t>
    </rPh>
    <rPh sb="35" eb="37">
      <t>ゲンショウ</t>
    </rPh>
    <rPh sb="38" eb="40">
      <t>ヨソウ</t>
    </rPh>
    <rPh sb="47" eb="49">
      <t>シセツ</t>
    </rPh>
    <rPh sb="50" eb="52">
      <t>カンロ</t>
    </rPh>
    <rPh sb="53" eb="55">
      <t>コウシン</t>
    </rPh>
    <rPh sb="56" eb="57">
      <t>サイ</t>
    </rPh>
    <rPh sb="58" eb="60">
      <t>ザイゲン</t>
    </rPh>
    <rPh sb="60" eb="62">
      <t>カクホ</t>
    </rPh>
    <rPh sb="64" eb="66">
      <t>ケイエイ</t>
    </rPh>
    <rPh sb="67" eb="68">
      <t>アタ</t>
    </rPh>
    <rPh sb="70" eb="72">
      <t>エイキョウ</t>
    </rPh>
    <rPh sb="73" eb="75">
      <t>ブンセキ</t>
    </rPh>
    <rPh sb="77" eb="80">
      <t>ケイカクテキ</t>
    </rPh>
    <rPh sb="81" eb="83">
      <t>コウシン</t>
    </rPh>
    <rPh sb="84" eb="85">
      <t>ツト</t>
    </rPh>
    <rPh sb="87" eb="89">
      <t>ヒツヨウ</t>
    </rPh>
    <phoneticPr fontId="4"/>
  </si>
  <si>
    <t>　経常収支比率については黒字で推移しているものの、人件費と減価償却費の上昇により低下傾向にある。
　流動比率は平均より低いものの、年々上昇傾向にある。
　企業債残高対給水収益比率は平均を下回っており、健全性は確保されている。
　料金回収については100％を超え、平均より高くなっており、料金水準は適正といえる。
　給水原価について平均より６５円下回っており、適正な数値となっている。
　施設利用率について、平均値より高い数値とはなっているが、人口減少により総配水量が減少していくことから、施設の遊休率も高くなっていくことが予想される。
　</t>
    <rPh sb="1" eb="3">
      <t>ケイジョウ</t>
    </rPh>
    <rPh sb="3" eb="5">
      <t>シュウシ</t>
    </rPh>
    <rPh sb="5" eb="7">
      <t>ヒリツ</t>
    </rPh>
    <rPh sb="12" eb="14">
      <t>クロジ</t>
    </rPh>
    <rPh sb="15" eb="17">
      <t>スイイ</t>
    </rPh>
    <rPh sb="25" eb="28">
      <t>ジンケンヒ</t>
    </rPh>
    <rPh sb="29" eb="31">
      <t>ゲンカ</t>
    </rPh>
    <rPh sb="31" eb="33">
      <t>ショウキャク</t>
    </rPh>
    <rPh sb="33" eb="34">
      <t>ヒ</t>
    </rPh>
    <rPh sb="35" eb="37">
      <t>ジョウショウ</t>
    </rPh>
    <rPh sb="40" eb="42">
      <t>テイカ</t>
    </rPh>
    <rPh sb="42" eb="44">
      <t>ケイコウ</t>
    </rPh>
    <rPh sb="50" eb="52">
      <t>リュウドウ</t>
    </rPh>
    <rPh sb="52" eb="54">
      <t>ヒリツ</t>
    </rPh>
    <rPh sb="55" eb="57">
      <t>ヘイキン</t>
    </rPh>
    <rPh sb="59" eb="60">
      <t>ヒク</t>
    </rPh>
    <rPh sb="65" eb="67">
      <t>ネンネン</t>
    </rPh>
    <rPh sb="67" eb="69">
      <t>ジョウショウ</t>
    </rPh>
    <rPh sb="69" eb="71">
      <t>ケイコウ</t>
    </rPh>
    <rPh sb="77" eb="79">
      <t>キギョウ</t>
    </rPh>
    <rPh sb="79" eb="80">
      <t>サイ</t>
    </rPh>
    <rPh sb="80" eb="82">
      <t>ザンダカ</t>
    </rPh>
    <rPh sb="82" eb="83">
      <t>タイ</t>
    </rPh>
    <rPh sb="83" eb="85">
      <t>キュウスイ</t>
    </rPh>
    <rPh sb="85" eb="87">
      <t>シュウエキ</t>
    </rPh>
    <rPh sb="87" eb="89">
      <t>ヒリツ</t>
    </rPh>
    <rPh sb="90" eb="92">
      <t>ヘイキン</t>
    </rPh>
    <rPh sb="93" eb="95">
      <t>シタマワ</t>
    </rPh>
    <rPh sb="100" eb="103">
      <t>ケンゼンセイ</t>
    </rPh>
    <rPh sb="104" eb="106">
      <t>カクホ</t>
    </rPh>
    <rPh sb="114" eb="116">
      <t>リョウキン</t>
    </rPh>
    <rPh sb="116" eb="118">
      <t>カイシュウ</t>
    </rPh>
    <rPh sb="128" eb="129">
      <t>コ</t>
    </rPh>
    <rPh sb="131" eb="133">
      <t>ヘイキン</t>
    </rPh>
    <rPh sb="135" eb="136">
      <t>タカ</t>
    </rPh>
    <rPh sb="143" eb="145">
      <t>リョウキン</t>
    </rPh>
    <rPh sb="145" eb="147">
      <t>スイジュン</t>
    </rPh>
    <rPh sb="148" eb="150">
      <t>テキセイ</t>
    </rPh>
    <rPh sb="157" eb="159">
      <t>キュウスイ</t>
    </rPh>
    <rPh sb="159" eb="161">
      <t>ゲンカ</t>
    </rPh>
    <rPh sb="165" eb="167">
      <t>ヘイキン</t>
    </rPh>
    <rPh sb="171" eb="172">
      <t>エン</t>
    </rPh>
    <rPh sb="172" eb="174">
      <t>シタマワ</t>
    </rPh>
    <rPh sb="179" eb="181">
      <t>テキセイ</t>
    </rPh>
    <rPh sb="182" eb="184">
      <t>スウチ</t>
    </rPh>
    <rPh sb="193" eb="195">
      <t>シセツ</t>
    </rPh>
    <rPh sb="195" eb="197">
      <t>リヨウ</t>
    </rPh>
    <rPh sb="197" eb="198">
      <t>リツ</t>
    </rPh>
    <rPh sb="203" eb="206">
      <t>ヘイキンチ</t>
    </rPh>
    <rPh sb="208" eb="209">
      <t>タカ</t>
    </rPh>
    <rPh sb="210" eb="212">
      <t>スウチ</t>
    </rPh>
    <rPh sb="221" eb="223">
      <t>ジンコウ</t>
    </rPh>
    <rPh sb="223" eb="225">
      <t>ゲンショウ</t>
    </rPh>
    <rPh sb="228" eb="229">
      <t>ソウ</t>
    </rPh>
    <rPh sb="229" eb="231">
      <t>ハイスイ</t>
    </rPh>
    <rPh sb="231" eb="232">
      <t>リョウ</t>
    </rPh>
    <rPh sb="233" eb="235">
      <t>ゲンショウ</t>
    </rPh>
    <rPh sb="244" eb="246">
      <t>シセツ</t>
    </rPh>
    <rPh sb="247" eb="249">
      <t>ユウキュウ</t>
    </rPh>
    <rPh sb="249" eb="250">
      <t>リツ</t>
    </rPh>
    <rPh sb="251" eb="252">
      <t>タカ</t>
    </rPh>
    <rPh sb="261" eb="263">
      <t>ヨソウ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</si>
</sst>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95-45CE-9AAF-86D31F859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0.46</c:v>
                </c:pt>
                <c:pt idx="1">
                  <c:v>0.44</c:v>
                </c:pt>
                <c:pt idx="2">
                  <c:v>0.52</c:v>
                </c:pt>
                <c:pt idx="3">
                  <c:v>0.47</c:v>
                </c:pt>
                <c:pt idx="4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95-45CE-9AAF-86D31F8598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63.67</c:v>
                </c:pt>
                <c:pt idx="1">
                  <c:v>65.53</c:v>
                </c:pt>
                <c:pt idx="2">
                  <c:v>61.14</c:v>
                </c:pt>
                <c:pt idx="3">
                  <c:v>59.38</c:v>
                </c:pt>
                <c:pt idx="4">
                  <c:v>62.21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E3-4917-99DA-D7D3C44E3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49.32</c:v>
                </c:pt>
                <c:pt idx="1">
                  <c:v>50.24</c:v>
                </c:pt>
                <c:pt idx="2">
                  <c:v>50.29</c:v>
                </c:pt>
                <c:pt idx="3">
                  <c:v>49.64</c:v>
                </c:pt>
                <c:pt idx="4">
                  <c:v>49.38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E3-4917-99DA-D7D3C44E3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84.77</c:v>
                </c:pt>
                <c:pt idx="1">
                  <c:v>81.739999999999995</c:v>
                </c:pt>
                <c:pt idx="2">
                  <c:v>88.45</c:v>
                </c:pt>
                <c:pt idx="3">
                  <c:v>91.17</c:v>
                </c:pt>
                <c:pt idx="4">
                  <c:v>86.58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8C-4E9E-BE2F-707DD04EB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79.34</c:v>
                </c:pt>
                <c:pt idx="1">
                  <c:v>78.650000000000006</c:v>
                </c:pt>
                <c:pt idx="2">
                  <c:v>77.73</c:v>
                </c:pt>
                <c:pt idx="3">
                  <c:v>78.09</c:v>
                </c:pt>
                <c:pt idx="4">
                  <c:v>78.010000000000005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8C-4E9E-BE2F-707DD04EBD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125.99</c:v>
                </c:pt>
                <c:pt idx="1">
                  <c:v>120.16</c:v>
                </c:pt>
                <c:pt idx="2">
                  <c:v>116.75</c:v>
                </c:pt>
                <c:pt idx="3">
                  <c:v>109.41</c:v>
                </c:pt>
                <c:pt idx="4">
                  <c:v>110.69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B4-408A-A0C2-E15B9A8E6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107.95</c:v>
                </c:pt>
                <c:pt idx="1">
                  <c:v>104.47</c:v>
                </c:pt>
                <c:pt idx="2">
                  <c:v>103.81</c:v>
                </c:pt>
                <c:pt idx="3">
                  <c:v>104.35</c:v>
                </c:pt>
                <c:pt idx="4">
                  <c:v>105.34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B4-408A-A0C2-E15B9A8E6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49.21</c:v>
                </c:pt>
                <c:pt idx="1">
                  <c:v>50.7</c:v>
                </c:pt>
                <c:pt idx="2">
                  <c:v>51.2</c:v>
                </c:pt>
                <c:pt idx="3">
                  <c:v>53.04</c:v>
                </c:pt>
                <c:pt idx="4">
                  <c:v>54.42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B3-4BBE-ADCB-A674AFF6D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48.3</c:v>
                </c:pt>
                <c:pt idx="1">
                  <c:v>45.14</c:v>
                </c:pt>
                <c:pt idx="2">
                  <c:v>45.85</c:v>
                </c:pt>
                <c:pt idx="3">
                  <c:v>47.31</c:v>
                </c:pt>
                <c:pt idx="4">
                  <c:v>47.5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B3-4BBE-ADCB-A674AFF6D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12.1</c:v>
                </c:pt>
                <c:pt idx="1">
                  <c:v>11.97</c:v>
                </c:pt>
                <c:pt idx="2">
                  <c:v>11.97</c:v>
                </c:pt>
                <c:pt idx="3">
                  <c:v>11.97</c:v>
                </c:pt>
                <c:pt idx="4">
                  <c:v>11.97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04-4DE9-B801-00C63F4E6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12.43</c:v>
                </c:pt>
                <c:pt idx="1">
                  <c:v>13.58</c:v>
                </c:pt>
                <c:pt idx="2">
                  <c:v>14.13</c:v>
                </c:pt>
                <c:pt idx="3">
                  <c:v>16.77</c:v>
                </c:pt>
                <c:pt idx="4">
                  <c:v>17.399999999999999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04-4DE9-B801-00C63F4E6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2E-4CCD-90CD-0F8CF8489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12.44</c:v>
                </c:pt>
                <c:pt idx="1">
                  <c:v>16.399999999999999</c:v>
                </c:pt>
                <c:pt idx="2">
                  <c:v>25.66</c:v>
                </c:pt>
                <c:pt idx="3">
                  <c:v>21.69</c:v>
                </c:pt>
                <c:pt idx="4">
                  <c:v>24.04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2E-4CCD-90CD-0F8CF8489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137.49</c:v>
                </c:pt>
                <c:pt idx="1">
                  <c:v>147</c:v>
                </c:pt>
                <c:pt idx="2">
                  <c:v>226.64</c:v>
                </c:pt>
                <c:pt idx="3">
                  <c:v>249.76</c:v>
                </c:pt>
                <c:pt idx="4">
                  <c:v>245.14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E9-45DE-A3EF-766685EAF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371.89</c:v>
                </c:pt>
                <c:pt idx="1">
                  <c:v>293.23</c:v>
                </c:pt>
                <c:pt idx="2">
                  <c:v>300.14</c:v>
                </c:pt>
                <c:pt idx="3">
                  <c:v>301.04000000000002</c:v>
                </c:pt>
                <c:pt idx="4">
                  <c:v>305.08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E9-45DE-A3EF-766685EAF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353</c:v>
                </c:pt>
                <c:pt idx="1">
                  <c:v>327.82</c:v>
                </c:pt>
                <c:pt idx="2">
                  <c:v>354.07</c:v>
                </c:pt>
                <c:pt idx="3">
                  <c:v>325.55</c:v>
                </c:pt>
                <c:pt idx="4">
                  <c:v>297.93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3B-4EBA-A6E7-E5FB9F09A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483.11</c:v>
                </c:pt>
                <c:pt idx="1">
                  <c:v>542.29999999999995</c:v>
                </c:pt>
                <c:pt idx="2">
                  <c:v>566.65</c:v>
                </c:pt>
                <c:pt idx="3">
                  <c:v>551.62</c:v>
                </c:pt>
                <c:pt idx="4">
                  <c:v>585.59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3B-4EBA-A6E7-E5FB9F09A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119.14</c:v>
                </c:pt>
                <c:pt idx="1">
                  <c:v>113.24</c:v>
                </c:pt>
                <c:pt idx="2">
                  <c:v>115.42</c:v>
                </c:pt>
                <c:pt idx="3">
                  <c:v>107.85</c:v>
                </c:pt>
                <c:pt idx="4">
                  <c:v>109.16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65-4A49-86E3-9BA3BFABC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93.28</c:v>
                </c:pt>
                <c:pt idx="1">
                  <c:v>87.51</c:v>
                </c:pt>
                <c:pt idx="2">
                  <c:v>84.77</c:v>
                </c:pt>
                <c:pt idx="3">
                  <c:v>87.11</c:v>
                </c:pt>
                <c:pt idx="4">
                  <c:v>82.78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65-4A49-86E3-9BA3BFABC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148.93</c:v>
                </c:pt>
                <c:pt idx="1">
                  <c:v>154.41</c:v>
                </c:pt>
                <c:pt idx="2">
                  <c:v>151.61000000000001</c:v>
                </c:pt>
                <c:pt idx="3">
                  <c:v>161.9</c:v>
                </c:pt>
                <c:pt idx="4">
                  <c:v>160.71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B3-4191-93A7-2D08C37E6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208.29</c:v>
                </c:pt>
                <c:pt idx="1">
                  <c:v>218.42</c:v>
                </c:pt>
                <c:pt idx="2">
                  <c:v>227.27</c:v>
                </c:pt>
                <c:pt idx="3">
                  <c:v>223.98</c:v>
                </c:pt>
                <c:pt idx="4">
                  <c:v>225.09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B3-4191-93A7-2D08C37E6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【166.40】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N32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</row>
    <row r="3" spans="1:78" ht="9.75" customHeight="1" x14ac:dyDescent="0.15">
      <c r="A3" s="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</row>
    <row r="4" spans="1:78" ht="9.75" customHeight="1" x14ac:dyDescent="0.15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6" t="str">
        <f>データ!H6</f>
        <v>秋田県　井川町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7"/>
      <c r="AE6" s="47"/>
      <c r="AF6" s="47"/>
      <c r="AG6" s="47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8" t="s">
        <v>1</v>
      </c>
      <c r="C7" s="49"/>
      <c r="D7" s="49"/>
      <c r="E7" s="49"/>
      <c r="F7" s="49"/>
      <c r="G7" s="49"/>
      <c r="H7" s="49"/>
      <c r="I7" s="48" t="s">
        <v>2</v>
      </c>
      <c r="J7" s="49"/>
      <c r="K7" s="49"/>
      <c r="L7" s="49"/>
      <c r="M7" s="49"/>
      <c r="N7" s="49"/>
      <c r="O7" s="50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4"/>
      <c r="AL7" s="51" t="s">
        <v>6</v>
      </c>
      <c r="AM7" s="51"/>
      <c r="AN7" s="51"/>
      <c r="AO7" s="51"/>
      <c r="AP7" s="51"/>
      <c r="AQ7" s="51"/>
      <c r="AR7" s="51"/>
      <c r="AS7" s="51"/>
      <c r="AT7" s="48" t="s">
        <v>7</v>
      </c>
      <c r="AU7" s="49"/>
      <c r="AV7" s="49"/>
      <c r="AW7" s="49"/>
      <c r="AX7" s="49"/>
      <c r="AY7" s="49"/>
      <c r="AZ7" s="49"/>
      <c r="BA7" s="49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7" t="str">
        <f>データ!$I$6</f>
        <v>法適用</v>
      </c>
      <c r="C8" s="58"/>
      <c r="D8" s="58"/>
      <c r="E8" s="58"/>
      <c r="F8" s="58"/>
      <c r="G8" s="58"/>
      <c r="H8" s="58"/>
      <c r="I8" s="57" t="str">
        <f>データ!$J$6</f>
        <v>水道事業</v>
      </c>
      <c r="J8" s="58"/>
      <c r="K8" s="58"/>
      <c r="L8" s="58"/>
      <c r="M8" s="58"/>
      <c r="N8" s="58"/>
      <c r="O8" s="59"/>
      <c r="P8" s="60" t="str">
        <f>データ!$K$6</f>
        <v>末端給水事業</v>
      </c>
      <c r="Q8" s="60"/>
      <c r="R8" s="60"/>
      <c r="S8" s="60"/>
      <c r="T8" s="60"/>
      <c r="U8" s="60"/>
      <c r="V8" s="60"/>
      <c r="W8" s="60" t="str">
        <f>データ!$L$6</f>
        <v>A8</v>
      </c>
      <c r="X8" s="60"/>
      <c r="Y8" s="60"/>
      <c r="Z8" s="60"/>
      <c r="AA8" s="60"/>
      <c r="AB8" s="60"/>
      <c r="AC8" s="60"/>
      <c r="AD8" s="60" t="str">
        <f>データ!$M$6</f>
        <v>非設置</v>
      </c>
      <c r="AE8" s="60"/>
      <c r="AF8" s="60"/>
      <c r="AG8" s="60"/>
      <c r="AH8" s="60"/>
      <c r="AI8" s="60"/>
      <c r="AJ8" s="60"/>
      <c r="AK8" s="4"/>
      <c r="AL8" s="61">
        <f>データ!$R$6</f>
        <v>4587</v>
      </c>
      <c r="AM8" s="61"/>
      <c r="AN8" s="61"/>
      <c r="AO8" s="61"/>
      <c r="AP8" s="61"/>
      <c r="AQ8" s="61"/>
      <c r="AR8" s="61"/>
      <c r="AS8" s="61"/>
      <c r="AT8" s="52">
        <f>データ!$S$6</f>
        <v>47.95</v>
      </c>
      <c r="AU8" s="53"/>
      <c r="AV8" s="53"/>
      <c r="AW8" s="53"/>
      <c r="AX8" s="53"/>
      <c r="AY8" s="53"/>
      <c r="AZ8" s="53"/>
      <c r="BA8" s="53"/>
      <c r="BB8" s="54">
        <f>データ!$T$6</f>
        <v>95.66</v>
      </c>
      <c r="BC8" s="54"/>
      <c r="BD8" s="54"/>
      <c r="BE8" s="54"/>
      <c r="BF8" s="54"/>
      <c r="BG8" s="54"/>
      <c r="BH8" s="54"/>
      <c r="BI8" s="54"/>
      <c r="BJ8" s="3"/>
      <c r="BK8" s="3"/>
      <c r="BL8" s="55" t="s">
        <v>10</v>
      </c>
      <c r="BM8" s="56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8" t="s">
        <v>12</v>
      </c>
      <c r="C9" s="49"/>
      <c r="D9" s="49"/>
      <c r="E9" s="49"/>
      <c r="F9" s="49"/>
      <c r="G9" s="49"/>
      <c r="H9" s="49"/>
      <c r="I9" s="48" t="s">
        <v>13</v>
      </c>
      <c r="J9" s="49"/>
      <c r="K9" s="49"/>
      <c r="L9" s="49"/>
      <c r="M9" s="49"/>
      <c r="N9" s="49"/>
      <c r="O9" s="50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2"/>
      <c r="AE9" s="2"/>
      <c r="AF9" s="2"/>
      <c r="AG9" s="2"/>
      <c r="AH9" s="4"/>
      <c r="AI9" s="4"/>
      <c r="AJ9" s="4"/>
      <c r="AK9" s="4"/>
      <c r="AL9" s="51" t="s">
        <v>16</v>
      </c>
      <c r="AM9" s="51"/>
      <c r="AN9" s="51"/>
      <c r="AO9" s="51"/>
      <c r="AP9" s="51"/>
      <c r="AQ9" s="51"/>
      <c r="AR9" s="51"/>
      <c r="AS9" s="51"/>
      <c r="AT9" s="48" t="s">
        <v>17</v>
      </c>
      <c r="AU9" s="49"/>
      <c r="AV9" s="49"/>
      <c r="AW9" s="49"/>
      <c r="AX9" s="49"/>
      <c r="AY9" s="49"/>
      <c r="AZ9" s="49"/>
      <c r="BA9" s="49"/>
      <c r="BB9" s="51" t="s">
        <v>18</v>
      </c>
      <c r="BC9" s="51"/>
      <c r="BD9" s="51"/>
      <c r="BE9" s="51"/>
      <c r="BF9" s="51"/>
      <c r="BG9" s="51"/>
      <c r="BH9" s="51"/>
      <c r="BI9" s="51"/>
      <c r="BJ9" s="3"/>
      <c r="BK9" s="3"/>
      <c r="BL9" s="62" t="s">
        <v>19</v>
      </c>
      <c r="BM9" s="6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2" t="str">
        <f>データ!$N$6</f>
        <v>-</v>
      </c>
      <c r="C10" s="53"/>
      <c r="D10" s="53"/>
      <c r="E10" s="53"/>
      <c r="F10" s="53"/>
      <c r="G10" s="53"/>
      <c r="H10" s="53"/>
      <c r="I10" s="52">
        <f>データ!$O$6</f>
        <v>72.95</v>
      </c>
      <c r="J10" s="53"/>
      <c r="K10" s="53"/>
      <c r="L10" s="53"/>
      <c r="M10" s="53"/>
      <c r="N10" s="53"/>
      <c r="O10" s="64"/>
      <c r="P10" s="54">
        <f>データ!$P$6</f>
        <v>99.93</v>
      </c>
      <c r="Q10" s="54"/>
      <c r="R10" s="54"/>
      <c r="S10" s="54"/>
      <c r="T10" s="54"/>
      <c r="U10" s="54"/>
      <c r="V10" s="54"/>
      <c r="W10" s="61">
        <f>データ!$Q$6</f>
        <v>3620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4"/>
      <c r="AI10" s="4"/>
      <c r="AJ10" s="4"/>
      <c r="AK10" s="4"/>
      <c r="AL10" s="61">
        <f>データ!$U$6</f>
        <v>5825</v>
      </c>
      <c r="AM10" s="61"/>
      <c r="AN10" s="61"/>
      <c r="AO10" s="61"/>
      <c r="AP10" s="61"/>
      <c r="AQ10" s="61"/>
      <c r="AR10" s="61"/>
      <c r="AS10" s="61"/>
      <c r="AT10" s="52">
        <f>データ!$V$6</f>
        <v>9.25</v>
      </c>
      <c r="AU10" s="53"/>
      <c r="AV10" s="53"/>
      <c r="AW10" s="53"/>
      <c r="AX10" s="53"/>
      <c r="AY10" s="53"/>
      <c r="AZ10" s="53"/>
      <c r="BA10" s="53"/>
      <c r="BB10" s="54">
        <f>データ!$W$6</f>
        <v>629.73</v>
      </c>
      <c r="BC10" s="54"/>
      <c r="BD10" s="54"/>
      <c r="BE10" s="54"/>
      <c r="BF10" s="54"/>
      <c r="BG10" s="54"/>
      <c r="BH10" s="54"/>
      <c r="BI10" s="54"/>
      <c r="BJ10" s="2"/>
      <c r="BK10" s="2"/>
      <c r="BL10" s="65" t="s">
        <v>21</v>
      </c>
      <c r="BM10" s="6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9" t="s">
        <v>23</v>
      </c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</row>
    <row r="14" spans="1:78" ht="13.5" customHeight="1" x14ac:dyDescent="0.15">
      <c r="A14" s="2"/>
      <c r="B14" s="81" t="s">
        <v>24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3"/>
      <c r="BK14" s="2"/>
      <c r="BL14" s="67" t="s">
        <v>25</v>
      </c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9"/>
    </row>
    <row r="15" spans="1:78" ht="13.5" customHeight="1" x14ac:dyDescent="0.15">
      <c r="A15" s="2"/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6"/>
      <c r="BK15" s="2"/>
      <c r="BL15" s="70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2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3" t="s">
        <v>113</v>
      </c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5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3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5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3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5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3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5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3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5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3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5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3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5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3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5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3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5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3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5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3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5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3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5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3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5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3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5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3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5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3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5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3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5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3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5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3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5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3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5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3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5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3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5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3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5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3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5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3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5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3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5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3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5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3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5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7" t="s">
        <v>26</v>
      </c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9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0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2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3" t="s">
        <v>111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 x14ac:dyDescent="0.15">
      <c r="A60" s="2"/>
      <c r="B60" s="84" t="s">
        <v>27</v>
      </c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6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 x14ac:dyDescent="0.15">
      <c r="A61" s="2"/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6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7" t="s">
        <v>28</v>
      </c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9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0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2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3" t="s">
        <v>112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【110.27】</v>
      </c>
      <c r="F85" s="27" t="str">
        <f>データ!AS6</f>
        <v>【1.15】</v>
      </c>
      <c r="G85" s="27" t="str">
        <f>データ!BD6</f>
        <v>【260.31】</v>
      </c>
      <c r="H85" s="27" t="str">
        <f>データ!BO6</f>
        <v>【275.67】</v>
      </c>
      <c r="I85" s="27" t="str">
        <f>データ!BZ6</f>
        <v>【100.05】</v>
      </c>
      <c r="J85" s="27" t="str">
        <f>データ!CK6</f>
        <v>【166.40】</v>
      </c>
      <c r="K85" s="27" t="str">
        <f>データ!CV6</f>
        <v>【60.69】</v>
      </c>
      <c r="L85" s="27" t="str">
        <f>データ!DG6</f>
        <v>【89.82】</v>
      </c>
      <c r="M85" s="27" t="str">
        <f>データ!DR6</f>
        <v>【50.19】</v>
      </c>
      <c r="N85" s="27" t="str">
        <f>データ!EC6</f>
        <v>【20.63】</v>
      </c>
      <c r="O85" s="27" t="str">
        <f>データ!EN6</f>
        <v>【0.69】</v>
      </c>
    </row>
  </sheetData>
  <sheetProtection algorithmName="SHA-512" hashValue="HUXlcqQLdQenxjO869+QRkOYnCCqA6Xw2m6YV4wsfIGcSe0DzmyPri9I6IGPPuXCTVjQglkn4VN2ulDawu8PGQ==" saltValue="WnLf4LNnZoQuu2l9ZYnHqQ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2020</v>
      </c>
      <c r="C6" s="34">
        <f t="shared" ref="C6:W6" si="3">C7</f>
        <v>53660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秋田県　井川町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A8</v>
      </c>
      <c r="M6" s="34" t="str">
        <f t="shared" si="3"/>
        <v>非設置</v>
      </c>
      <c r="N6" s="35" t="str">
        <f t="shared" si="3"/>
        <v>-</v>
      </c>
      <c r="O6" s="35">
        <f t="shared" si="3"/>
        <v>72.95</v>
      </c>
      <c r="P6" s="35">
        <f t="shared" si="3"/>
        <v>99.93</v>
      </c>
      <c r="Q6" s="35">
        <f t="shared" si="3"/>
        <v>3620</v>
      </c>
      <c r="R6" s="35">
        <f t="shared" si="3"/>
        <v>4587</v>
      </c>
      <c r="S6" s="35">
        <f t="shared" si="3"/>
        <v>47.95</v>
      </c>
      <c r="T6" s="35">
        <f t="shared" si="3"/>
        <v>95.66</v>
      </c>
      <c r="U6" s="35">
        <f t="shared" si="3"/>
        <v>5825</v>
      </c>
      <c r="V6" s="35">
        <f t="shared" si="3"/>
        <v>9.25</v>
      </c>
      <c r="W6" s="35">
        <f t="shared" si="3"/>
        <v>629.73</v>
      </c>
      <c r="X6" s="36">
        <f>IF(X7="",NA(),X7)</f>
        <v>125.99</v>
      </c>
      <c r="Y6" s="36">
        <f t="shared" ref="Y6:AG6" si="4">IF(Y7="",NA(),Y7)</f>
        <v>120.16</v>
      </c>
      <c r="Z6" s="36">
        <f t="shared" si="4"/>
        <v>116.75</v>
      </c>
      <c r="AA6" s="36">
        <f t="shared" si="4"/>
        <v>109.41</v>
      </c>
      <c r="AB6" s="36">
        <f t="shared" si="4"/>
        <v>110.69</v>
      </c>
      <c r="AC6" s="36">
        <f t="shared" si="4"/>
        <v>107.95</v>
      </c>
      <c r="AD6" s="36">
        <f t="shared" si="4"/>
        <v>104.47</v>
      </c>
      <c r="AE6" s="36">
        <f t="shared" si="4"/>
        <v>103.81</v>
      </c>
      <c r="AF6" s="36">
        <f t="shared" si="4"/>
        <v>104.35</v>
      </c>
      <c r="AG6" s="36">
        <f t="shared" si="4"/>
        <v>105.34</v>
      </c>
      <c r="AH6" s="35" t="str">
        <f>IF(AH7="","",IF(AH7="-","【-】","【"&amp;SUBSTITUTE(TEXT(AH7,"#,##0.00"),"-","△")&amp;"】"))</f>
        <v>【110.27】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12.44</v>
      </c>
      <c r="AO6" s="36">
        <f t="shared" si="5"/>
        <v>16.399999999999999</v>
      </c>
      <c r="AP6" s="36">
        <f t="shared" si="5"/>
        <v>25.66</v>
      </c>
      <c r="AQ6" s="36">
        <f t="shared" si="5"/>
        <v>21.69</v>
      </c>
      <c r="AR6" s="36">
        <f t="shared" si="5"/>
        <v>24.04</v>
      </c>
      <c r="AS6" s="35" t="str">
        <f>IF(AS7="","",IF(AS7="-","【-】","【"&amp;SUBSTITUTE(TEXT(AS7,"#,##0.00"),"-","△")&amp;"】"))</f>
        <v>【1.15】</v>
      </c>
      <c r="AT6" s="36">
        <f>IF(AT7="",NA(),AT7)</f>
        <v>137.49</v>
      </c>
      <c r="AU6" s="36">
        <f t="shared" ref="AU6:BC6" si="6">IF(AU7="",NA(),AU7)</f>
        <v>147</v>
      </c>
      <c r="AV6" s="36">
        <f t="shared" si="6"/>
        <v>226.64</v>
      </c>
      <c r="AW6" s="36">
        <f t="shared" si="6"/>
        <v>249.76</v>
      </c>
      <c r="AX6" s="36">
        <f t="shared" si="6"/>
        <v>245.14</v>
      </c>
      <c r="AY6" s="36">
        <f t="shared" si="6"/>
        <v>371.89</v>
      </c>
      <c r="AZ6" s="36">
        <f t="shared" si="6"/>
        <v>293.23</v>
      </c>
      <c r="BA6" s="36">
        <f t="shared" si="6"/>
        <v>300.14</v>
      </c>
      <c r="BB6" s="36">
        <f t="shared" si="6"/>
        <v>301.04000000000002</v>
      </c>
      <c r="BC6" s="36">
        <f t="shared" si="6"/>
        <v>305.08</v>
      </c>
      <c r="BD6" s="35" t="str">
        <f>IF(BD7="","",IF(BD7="-","【-】","【"&amp;SUBSTITUTE(TEXT(BD7,"#,##0.00"),"-","△")&amp;"】"))</f>
        <v>【260.31】</v>
      </c>
      <c r="BE6" s="36">
        <f>IF(BE7="",NA(),BE7)</f>
        <v>353</v>
      </c>
      <c r="BF6" s="36">
        <f t="shared" ref="BF6:BN6" si="7">IF(BF7="",NA(),BF7)</f>
        <v>327.82</v>
      </c>
      <c r="BG6" s="36">
        <f t="shared" si="7"/>
        <v>354.07</v>
      </c>
      <c r="BH6" s="36">
        <f t="shared" si="7"/>
        <v>325.55</v>
      </c>
      <c r="BI6" s="36">
        <f t="shared" si="7"/>
        <v>297.93</v>
      </c>
      <c r="BJ6" s="36">
        <f t="shared" si="7"/>
        <v>483.11</v>
      </c>
      <c r="BK6" s="36">
        <f t="shared" si="7"/>
        <v>542.29999999999995</v>
      </c>
      <c r="BL6" s="36">
        <f t="shared" si="7"/>
        <v>566.65</v>
      </c>
      <c r="BM6" s="36">
        <f t="shared" si="7"/>
        <v>551.62</v>
      </c>
      <c r="BN6" s="36">
        <f t="shared" si="7"/>
        <v>585.59</v>
      </c>
      <c r="BO6" s="35" t="str">
        <f>IF(BO7="","",IF(BO7="-","【-】","【"&amp;SUBSTITUTE(TEXT(BO7,"#,##0.00"),"-","△")&amp;"】"))</f>
        <v>【275.67】</v>
      </c>
      <c r="BP6" s="36">
        <f>IF(BP7="",NA(),BP7)</f>
        <v>119.14</v>
      </c>
      <c r="BQ6" s="36">
        <f t="shared" ref="BQ6:BY6" si="8">IF(BQ7="",NA(),BQ7)</f>
        <v>113.24</v>
      </c>
      <c r="BR6" s="36">
        <f t="shared" si="8"/>
        <v>115.42</v>
      </c>
      <c r="BS6" s="36">
        <f t="shared" si="8"/>
        <v>107.85</v>
      </c>
      <c r="BT6" s="36">
        <f t="shared" si="8"/>
        <v>109.16</v>
      </c>
      <c r="BU6" s="36">
        <f t="shared" si="8"/>
        <v>93.28</v>
      </c>
      <c r="BV6" s="36">
        <f t="shared" si="8"/>
        <v>87.51</v>
      </c>
      <c r="BW6" s="36">
        <f t="shared" si="8"/>
        <v>84.77</v>
      </c>
      <c r="BX6" s="36">
        <f t="shared" si="8"/>
        <v>87.11</v>
      </c>
      <c r="BY6" s="36">
        <f t="shared" si="8"/>
        <v>82.78</v>
      </c>
      <c r="BZ6" s="35" t="str">
        <f>IF(BZ7="","",IF(BZ7="-","【-】","【"&amp;SUBSTITUTE(TEXT(BZ7,"#,##0.00"),"-","△")&amp;"】"))</f>
        <v>【100.05】</v>
      </c>
      <c r="CA6" s="36">
        <f>IF(CA7="",NA(),CA7)</f>
        <v>148.93</v>
      </c>
      <c r="CB6" s="36">
        <f t="shared" ref="CB6:CJ6" si="9">IF(CB7="",NA(),CB7)</f>
        <v>154.41</v>
      </c>
      <c r="CC6" s="36">
        <f t="shared" si="9"/>
        <v>151.61000000000001</v>
      </c>
      <c r="CD6" s="36">
        <f t="shared" si="9"/>
        <v>161.9</v>
      </c>
      <c r="CE6" s="36">
        <f t="shared" si="9"/>
        <v>160.71</v>
      </c>
      <c r="CF6" s="36">
        <f t="shared" si="9"/>
        <v>208.29</v>
      </c>
      <c r="CG6" s="36">
        <f t="shared" si="9"/>
        <v>218.42</v>
      </c>
      <c r="CH6" s="36">
        <f t="shared" si="9"/>
        <v>227.27</v>
      </c>
      <c r="CI6" s="36">
        <f t="shared" si="9"/>
        <v>223.98</v>
      </c>
      <c r="CJ6" s="36">
        <f t="shared" si="9"/>
        <v>225.09</v>
      </c>
      <c r="CK6" s="35" t="str">
        <f>IF(CK7="","",IF(CK7="-","【-】","【"&amp;SUBSTITUTE(TEXT(CK7,"#,##0.00"),"-","△")&amp;"】"))</f>
        <v>【166.40】</v>
      </c>
      <c r="CL6" s="36">
        <f>IF(CL7="",NA(),CL7)</f>
        <v>63.67</v>
      </c>
      <c r="CM6" s="36">
        <f t="shared" ref="CM6:CU6" si="10">IF(CM7="",NA(),CM7)</f>
        <v>65.53</v>
      </c>
      <c r="CN6" s="36">
        <f t="shared" si="10"/>
        <v>61.14</v>
      </c>
      <c r="CO6" s="36">
        <f t="shared" si="10"/>
        <v>59.38</v>
      </c>
      <c r="CP6" s="36">
        <f t="shared" si="10"/>
        <v>62.21</v>
      </c>
      <c r="CQ6" s="36">
        <f t="shared" si="10"/>
        <v>49.32</v>
      </c>
      <c r="CR6" s="36">
        <f t="shared" si="10"/>
        <v>50.24</v>
      </c>
      <c r="CS6" s="36">
        <f t="shared" si="10"/>
        <v>50.29</v>
      </c>
      <c r="CT6" s="36">
        <f t="shared" si="10"/>
        <v>49.64</v>
      </c>
      <c r="CU6" s="36">
        <f t="shared" si="10"/>
        <v>49.38</v>
      </c>
      <c r="CV6" s="35" t="str">
        <f>IF(CV7="","",IF(CV7="-","【-】","【"&amp;SUBSTITUTE(TEXT(CV7,"#,##0.00"),"-","△")&amp;"】"))</f>
        <v>【60.69】</v>
      </c>
      <c r="CW6" s="36">
        <f>IF(CW7="",NA(),CW7)</f>
        <v>84.77</v>
      </c>
      <c r="CX6" s="36">
        <f t="shared" ref="CX6:DF6" si="11">IF(CX7="",NA(),CX7)</f>
        <v>81.739999999999995</v>
      </c>
      <c r="CY6" s="36">
        <f t="shared" si="11"/>
        <v>88.45</v>
      </c>
      <c r="CZ6" s="36">
        <f t="shared" si="11"/>
        <v>91.17</v>
      </c>
      <c r="DA6" s="36">
        <f t="shared" si="11"/>
        <v>86.58</v>
      </c>
      <c r="DB6" s="36">
        <f t="shared" si="11"/>
        <v>79.34</v>
      </c>
      <c r="DC6" s="36">
        <f t="shared" si="11"/>
        <v>78.650000000000006</v>
      </c>
      <c r="DD6" s="36">
        <f t="shared" si="11"/>
        <v>77.73</v>
      </c>
      <c r="DE6" s="36">
        <f t="shared" si="11"/>
        <v>78.09</v>
      </c>
      <c r="DF6" s="36">
        <f t="shared" si="11"/>
        <v>78.010000000000005</v>
      </c>
      <c r="DG6" s="35" t="str">
        <f>IF(DG7="","",IF(DG7="-","【-】","【"&amp;SUBSTITUTE(TEXT(DG7,"#,##0.00"),"-","△")&amp;"】"))</f>
        <v>【89.82】</v>
      </c>
      <c r="DH6" s="36">
        <f>IF(DH7="",NA(),DH7)</f>
        <v>49.21</v>
      </c>
      <c r="DI6" s="36">
        <f t="shared" ref="DI6:DQ6" si="12">IF(DI7="",NA(),DI7)</f>
        <v>50.7</v>
      </c>
      <c r="DJ6" s="36">
        <f t="shared" si="12"/>
        <v>51.2</v>
      </c>
      <c r="DK6" s="36">
        <f t="shared" si="12"/>
        <v>53.04</v>
      </c>
      <c r="DL6" s="36">
        <f t="shared" si="12"/>
        <v>54.42</v>
      </c>
      <c r="DM6" s="36">
        <f t="shared" si="12"/>
        <v>48.3</v>
      </c>
      <c r="DN6" s="36">
        <f t="shared" si="12"/>
        <v>45.14</v>
      </c>
      <c r="DO6" s="36">
        <f t="shared" si="12"/>
        <v>45.85</v>
      </c>
      <c r="DP6" s="36">
        <f t="shared" si="12"/>
        <v>47.31</v>
      </c>
      <c r="DQ6" s="36">
        <f t="shared" si="12"/>
        <v>47.5</v>
      </c>
      <c r="DR6" s="35" t="str">
        <f>IF(DR7="","",IF(DR7="-","【-】","【"&amp;SUBSTITUTE(TEXT(DR7,"#,##0.00"),"-","△")&amp;"】"))</f>
        <v>【50.19】</v>
      </c>
      <c r="DS6" s="36">
        <f>IF(DS7="",NA(),DS7)</f>
        <v>12.1</v>
      </c>
      <c r="DT6" s="36">
        <f t="shared" ref="DT6:EB6" si="13">IF(DT7="",NA(),DT7)</f>
        <v>11.97</v>
      </c>
      <c r="DU6" s="36">
        <f t="shared" si="13"/>
        <v>11.97</v>
      </c>
      <c r="DV6" s="36">
        <f t="shared" si="13"/>
        <v>11.97</v>
      </c>
      <c r="DW6" s="36">
        <f t="shared" si="13"/>
        <v>11.97</v>
      </c>
      <c r="DX6" s="36">
        <f t="shared" si="13"/>
        <v>12.43</v>
      </c>
      <c r="DY6" s="36">
        <f t="shared" si="13"/>
        <v>13.58</v>
      </c>
      <c r="DZ6" s="36">
        <f t="shared" si="13"/>
        <v>14.13</v>
      </c>
      <c r="EA6" s="36">
        <f t="shared" si="13"/>
        <v>16.77</v>
      </c>
      <c r="EB6" s="36">
        <f t="shared" si="13"/>
        <v>17.399999999999999</v>
      </c>
      <c r="EC6" s="35" t="str">
        <f>IF(EC7="","",IF(EC7="-","【-】","【"&amp;SUBSTITUTE(TEXT(EC7,"#,##0.00"),"-","△")&amp;"】"))</f>
        <v>【20.63】</v>
      </c>
      <c r="ED6" s="35">
        <f>IF(ED7="",NA(),ED7)</f>
        <v>0</v>
      </c>
      <c r="EE6" s="35">
        <f t="shared" ref="EE6:EM6" si="14">IF(EE7="",NA(),EE7)</f>
        <v>0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0.46</v>
      </c>
      <c r="EJ6" s="36">
        <f t="shared" si="14"/>
        <v>0.44</v>
      </c>
      <c r="EK6" s="36">
        <f t="shared" si="14"/>
        <v>0.52</v>
      </c>
      <c r="EL6" s="36">
        <f t="shared" si="14"/>
        <v>0.47</v>
      </c>
      <c r="EM6" s="36">
        <f t="shared" si="14"/>
        <v>0.4</v>
      </c>
      <c r="EN6" s="35" t="str">
        <f>IF(EN7="","",IF(EN7="-","【-】","【"&amp;SUBSTITUTE(TEXT(EN7,"#,##0.00"),"-","△")&amp;"】"))</f>
        <v>【0.69】</v>
      </c>
    </row>
    <row r="7" spans="1:144" s="37" customFormat="1" x14ac:dyDescent="0.15">
      <c r="A7" s="29"/>
      <c r="B7" s="38">
        <v>2020</v>
      </c>
      <c r="C7" s="38">
        <v>53660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72.95</v>
      </c>
      <c r="P7" s="39">
        <v>99.93</v>
      </c>
      <c r="Q7" s="39">
        <v>3620</v>
      </c>
      <c r="R7" s="39">
        <v>4587</v>
      </c>
      <c r="S7" s="39">
        <v>47.95</v>
      </c>
      <c r="T7" s="39">
        <v>95.66</v>
      </c>
      <c r="U7" s="39">
        <v>5825</v>
      </c>
      <c r="V7" s="39">
        <v>9.25</v>
      </c>
      <c r="W7" s="39">
        <v>629.73</v>
      </c>
      <c r="X7" s="39">
        <v>125.99</v>
      </c>
      <c r="Y7" s="39">
        <v>120.16</v>
      </c>
      <c r="Z7" s="39">
        <v>116.75</v>
      </c>
      <c r="AA7" s="39">
        <v>109.41</v>
      </c>
      <c r="AB7" s="39">
        <v>110.69</v>
      </c>
      <c r="AC7" s="39">
        <v>107.95</v>
      </c>
      <c r="AD7" s="39">
        <v>104.47</v>
      </c>
      <c r="AE7" s="39">
        <v>103.81</v>
      </c>
      <c r="AF7" s="39">
        <v>104.35</v>
      </c>
      <c r="AG7" s="39">
        <v>105.34</v>
      </c>
      <c r="AH7" s="39">
        <v>110.27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12.44</v>
      </c>
      <c r="AO7" s="39">
        <v>16.399999999999999</v>
      </c>
      <c r="AP7" s="39">
        <v>25.66</v>
      </c>
      <c r="AQ7" s="39">
        <v>21.69</v>
      </c>
      <c r="AR7" s="39">
        <v>24.04</v>
      </c>
      <c r="AS7" s="39">
        <v>1.1499999999999999</v>
      </c>
      <c r="AT7" s="39">
        <v>137.49</v>
      </c>
      <c r="AU7" s="39">
        <v>147</v>
      </c>
      <c r="AV7" s="39">
        <v>226.64</v>
      </c>
      <c r="AW7" s="39">
        <v>249.76</v>
      </c>
      <c r="AX7" s="39">
        <v>245.14</v>
      </c>
      <c r="AY7" s="39">
        <v>371.89</v>
      </c>
      <c r="AZ7" s="39">
        <v>293.23</v>
      </c>
      <c r="BA7" s="39">
        <v>300.14</v>
      </c>
      <c r="BB7" s="39">
        <v>301.04000000000002</v>
      </c>
      <c r="BC7" s="39">
        <v>305.08</v>
      </c>
      <c r="BD7" s="39">
        <v>260.31</v>
      </c>
      <c r="BE7" s="39">
        <v>353</v>
      </c>
      <c r="BF7" s="39">
        <v>327.82</v>
      </c>
      <c r="BG7" s="39">
        <v>354.07</v>
      </c>
      <c r="BH7" s="39">
        <v>325.55</v>
      </c>
      <c r="BI7" s="39">
        <v>297.93</v>
      </c>
      <c r="BJ7" s="39">
        <v>483.11</v>
      </c>
      <c r="BK7" s="39">
        <v>542.29999999999995</v>
      </c>
      <c r="BL7" s="39">
        <v>566.65</v>
      </c>
      <c r="BM7" s="39">
        <v>551.62</v>
      </c>
      <c r="BN7" s="39">
        <v>585.59</v>
      </c>
      <c r="BO7" s="39">
        <v>275.67</v>
      </c>
      <c r="BP7" s="39">
        <v>119.14</v>
      </c>
      <c r="BQ7" s="39">
        <v>113.24</v>
      </c>
      <c r="BR7" s="39">
        <v>115.42</v>
      </c>
      <c r="BS7" s="39">
        <v>107.85</v>
      </c>
      <c r="BT7" s="39">
        <v>109.16</v>
      </c>
      <c r="BU7" s="39">
        <v>93.28</v>
      </c>
      <c r="BV7" s="39">
        <v>87.51</v>
      </c>
      <c r="BW7" s="39">
        <v>84.77</v>
      </c>
      <c r="BX7" s="39">
        <v>87.11</v>
      </c>
      <c r="BY7" s="39">
        <v>82.78</v>
      </c>
      <c r="BZ7" s="39">
        <v>100.05</v>
      </c>
      <c r="CA7" s="39">
        <v>148.93</v>
      </c>
      <c r="CB7" s="39">
        <v>154.41</v>
      </c>
      <c r="CC7" s="39">
        <v>151.61000000000001</v>
      </c>
      <c r="CD7" s="39">
        <v>161.9</v>
      </c>
      <c r="CE7" s="39">
        <v>160.71</v>
      </c>
      <c r="CF7" s="39">
        <v>208.29</v>
      </c>
      <c r="CG7" s="39">
        <v>218.42</v>
      </c>
      <c r="CH7" s="39">
        <v>227.27</v>
      </c>
      <c r="CI7" s="39">
        <v>223.98</v>
      </c>
      <c r="CJ7" s="39">
        <v>225.09</v>
      </c>
      <c r="CK7" s="39">
        <v>166.4</v>
      </c>
      <c r="CL7" s="39">
        <v>63.67</v>
      </c>
      <c r="CM7" s="39">
        <v>65.53</v>
      </c>
      <c r="CN7" s="39">
        <v>61.14</v>
      </c>
      <c r="CO7" s="39">
        <v>59.38</v>
      </c>
      <c r="CP7" s="39">
        <v>62.21</v>
      </c>
      <c r="CQ7" s="39">
        <v>49.32</v>
      </c>
      <c r="CR7" s="39">
        <v>50.24</v>
      </c>
      <c r="CS7" s="39">
        <v>50.29</v>
      </c>
      <c r="CT7" s="39">
        <v>49.64</v>
      </c>
      <c r="CU7" s="39">
        <v>49.38</v>
      </c>
      <c r="CV7" s="39">
        <v>60.69</v>
      </c>
      <c r="CW7" s="39">
        <v>84.77</v>
      </c>
      <c r="CX7" s="39">
        <v>81.739999999999995</v>
      </c>
      <c r="CY7" s="39">
        <v>88.45</v>
      </c>
      <c r="CZ7" s="39">
        <v>91.17</v>
      </c>
      <c r="DA7" s="39">
        <v>86.58</v>
      </c>
      <c r="DB7" s="39">
        <v>79.34</v>
      </c>
      <c r="DC7" s="39">
        <v>78.650000000000006</v>
      </c>
      <c r="DD7" s="39">
        <v>77.73</v>
      </c>
      <c r="DE7" s="39">
        <v>78.09</v>
      </c>
      <c r="DF7" s="39">
        <v>78.010000000000005</v>
      </c>
      <c r="DG7" s="39">
        <v>89.82</v>
      </c>
      <c r="DH7" s="39">
        <v>49.21</v>
      </c>
      <c r="DI7" s="39">
        <v>50.7</v>
      </c>
      <c r="DJ7" s="39">
        <v>51.2</v>
      </c>
      <c r="DK7" s="39">
        <v>53.04</v>
      </c>
      <c r="DL7" s="39">
        <v>54.42</v>
      </c>
      <c r="DM7" s="39">
        <v>48.3</v>
      </c>
      <c r="DN7" s="39">
        <v>45.14</v>
      </c>
      <c r="DO7" s="39">
        <v>45.85</v>
      </c>
      <c r="DP7" s="39">
        <v>47.31</v>
      </c>
      <c r="DQ7" s="39">
        <v>47.5</v>
      </c>
      <c r="DR7" s="39">
        <v>50.19</v>
      </c>
      <c r="DS7" s="39">
        <v>12.1</v>
      </c>
      <c r="DT7" s="39">
        <v>11.97</v>
      </c>
      <c r="DU7" s="39">
        <v>11.97</v>
      </c>
      <c r="DV7" s="39">
        <v>11.97</v>
      </c>
      <c r="DW7" s="39">
        <v>11.97</v>
      </c>
      <c r="DX7" s="39">
        <v>12.43</v>
      </c>
      <c r="DY7" s="39">
        <v>13.58</v>
      </c>
      <c r="DZ7" s="39">
        <v>14.13</v>
      </c>
      <c r="EA7" s="39">
        <v>16.77</v>
      </c>
      <c r="EB7" s="39">
        <v>17.399999999999999</v>
      </c>
      <c r="EC7" s="39">
        <v>20.63</v>
      </c>
      <c r="ED7" s="39">
        <v>0</v>
      </c>
      <c r="EE7" s="39">
        <v>0</v>
      </c>
      <c r="EF7" s="39">
        <v>0</v>
      </c>
      <c r="EG7" s="39">
        <v>0</v>
      </c>
      <c r="EH7" s="39">
        <v>0</v>
      </c>
      <c r="EI7" s="39">
        <v>0.46</v>
      </c>
      <c r="EJ7" s="39">
        <v>0.44</v>
      </c>
      <c r="EK7" s="39">
        <v>0.52</v>
      </c>
      <c r="EL7" s="39">
        <v>0.47</v>
      </c>
      <c r="EM7" s="39">
        <v>0.4</v>
      </c>
      <c r="EN7" s="39">
        <v>0.69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D10" si="15">DATEVALUE($B7+12-B11&amp;"/1/"&amp;B12)</f>
        <v>46753</v>
      </c>
      <c r="C10" s="43">
        <f t="shared" si="15"/>
        <v>47119</v>
      </c>
      <c r="D10" s="43">
        <f t="shared" si="15"/>
        <v>47484</v>
      </c>
      <c r="E10" s="44">
        <f>DATEVALUE($B7+12-E11&amp;"/1/"&amp;E12)</f>
        <v>47849</v>
      </c>
      <c r="F10" s="44">
        <f>DATEVALUE($B7+12-F11&amp;"/1/"&amp;F12)</f>
        <v>48215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108</v>
      </c>
      <c r="E13" t="s">
        <v>109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naibu61</cp:lastModifiedBy>
  <cp:lastPrinted>2022-01-14T01:06:00Z</cp:lastPrinted>
  <dcterms:created xsi:type="dcterms:W3CDTF">2021-12-03T06:43:59Z</dcterms:created>
  <dcterms:modified xsi:type="dcterms:W3CDTF">2022-01-19T04:51:24Z</dcterms:modified>
  <cp:category/>
</cp:coreProperties>
</file>